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Users\pjbi002\Box\Documents_PC\IRA\2023 BPEA IRA\"/>
    </mc:Choice>
  </mc:AlternateContent>
  <xr:revisionPtr revIDLastSave="0" documentId="13_ncr:1_{79307389-3F22-4B86-9EFE-CD3FFF2D2162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IRA" sheetId="2" r:id="rId1"/>
    <sheet name="2022" sheetId="4" r:id="rId2"/>
    <sheet name="CBO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O43" i="2" l="1"/>
  <c r="AN43" i="2"/>
  <c r="AM43" i="2"/>
  <c r="AL43" i="2"/>
  <c r="AM36" i="2"/>
  <c r="AN36" i="2"/>
  <c r="AO36" i="2"/>
  <c r="AL36" i="2"/>
  <c r="C14" i="4"/>
  <c r="C4" i="5" l="1"/>
  <c r="B12" i="5"/>
  <c r="F12" i="2"/>
  <c r="C7" i="5"/>
  <c r="M8" i="5" l="1"/>
  <c r="N8" i="5"/>
  <c r="O8" i="5"/>
  <c r="P8" i="5"/>
  <c r="L8" i="5"/>
  <c r="M6" i="5"/>
  <c r="N6" i="5"/>
  <c r="O6" i="5"/>
  <c r="P6" i="5"/>
  <c r="L6" i="5"/>
  <c r="G3" i="2"/>
  <c r="F6" i="2"/>
  <c r="F7" i="2" s="1"/>
  <c r="F8" i="2" s="1"/>
  <c r="F9" i="2" s="1"/>
  <c r="F10" i="2" s="1"/>
  <c r="F11" i="2" s="1"/>
  <c r="F5" i="2"/>
  <c r="AM28" i="2" l="1"/>
  <c r="D3" i="2" s="1"/>
  <c r="AN28" i="2"/>
  <c r="AO28" i="2"/>
  <c r="AL28" i="2"/>
  <c r="AL29" i="2" s="1"/>
  <c r="AF28" i="2"/>
  <c r="D2" i="2" s="1"/>
  <c r="AG28" i="2"/>
  <c r="AH28" i="2"/>
  <c r="AE28" i="2"/>
  <c r="C2" i="2" s="1"/>
  <c r="C3" i="2" l="1"/>
  <c r="AM29" i="2"/>
  <c r="C11" i="4"/>
  <c r="C12" i="4"/>
  <c r="C13" i="4"/>
  <c r="C10" i="4" l="1"/>
  <c r="C9" i="4"/>
  <c r="C8" i="4"/>
  <c r="C7" i="4"/>
  <c r="C6" i="4"/>
  <c r="C5" i="4"/>
  <c r="C4" i="4"/>
  <c r="C3" i="4"/>
  <c r="C15" i="4" s="1"/>
  <c r="C20" i="4" l="1"/>
  <c r="M43" i="2" l="1"/>
  <c r="B3" i="2" l="1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Bistline, John</author>
  </authors>
  <commentList>
    <comment ref="A4" authorId="0" shapeId="0" xr:uid="{11FCAD6D-3766-4A9C-8BC9-3C69E4E1A017}">
      <text>
        <r>
          <rPr>
            <b/>
            <sz val="9"/>
            <color indexed="81"/>
            <rFont val="Tahoma"/>
            <family val="2"/>
          </rPr>
          <t>Bistline, John:</t>
        </r>
        <r>
          <rPr>
            <sz val="9"/>
            <color indexed="81"/>
            <rFont val="Tahoma"/>
            <family val="2"/>
          </rPr>
          <t xml:space="preserve">
Use E1-E6 specification (IRA and IIJA).</t>
        </r>
      </text>
    </comment>
    <comment ref="A11" authorId="0" shapeId="0" xr:uid="{81587F4F-28C7-4A6E-A727-B5971FA75820}">
      <text>
        <r>
          <rPr>
            <b/>
            <sz val="9"/>
            <color indexed="81"/>
            <rFont val="Tahoma"/>
            <family val="2"/>
          </rPr>
          <t>Bistline, John:</t>
        </r>
        <r>
          <rPr>
            <sz val="9"/>
            <color indexed="81"/>
            <rFont val="Tahoma"/>
            <family val="2"/>
          </rPr>
          <t xml:space="preserve">
https://www.bnef.com/insights/30391/view</t>
        </r>
      </text>
    </comment>
  </commentList>
</comments>
</file>

<file path=xl/sharedStrings.xml><?xml version="1.0" encoding="utf-8"?>
<sst xmlns="http://schemas.openxmlformats.org/spreadsheetml/2006/main" count="72" uniqueCount="57">
  <si>
    <t>Autos and Light Trucks</t>
  </si>
  <si>
    <t>Seasonally Adjusted Annual (million)</t>
  </si>
  <si>
    <t>Monthly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</si>
  <si>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</si>
  <si>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</si>
  <si>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</si>
  <si>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</si>
  <si>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</si>
  <si>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</si>
  <si>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</si>
  <si>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</si>
  <si>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Source: https://fred.stlouisfed.org/series/ALTSALES</t>
  </si>
  <si>
    <t>EV Sales</t>
  </si>
  <si>
    <t>EV Sales (%)</t>
  </si>
  <si>
    <t>Source: https://www.anl.gov/es/light-duty-electric-drive-vehicles-monthly-sales-updates</t>
  </si>
  <si>
    <t>https://www.iea.org/reports/global-ev-outlook-2022</t>
  </si>
  <si>
    <t>IRA</t>
  </si>
  <si>
    <t>Biden Target for 2030</t>
  </si>
  <si>
    <t>September</t>
  </si>
  <si>
    <t>October</t>
  </si>
  <si>
    <t>November</t>
  </si>
  <si>
    <t>No IRA -- mktshr_act_us()</t>
  </si>
  <si>
    <t>icev</t>
  </si>
  <si>
    <t>phev</t>
  </si>
  <si>
    <t>elcv</t>
  </si>
  <si>
    <t>REGEN Ref</t>
  </si>
  <si>
    <t>REGEN IRA</t>
  </si>
  <si>
    <t>Inframarginal Share (%)</t>
  </si>
  <si>
    <t>Zhao, et al. (2022)</t>
  </si>
  <si>
    <t>Slowik, et al. (2023), Low</t>
  </si>
  <si>
    <t>Slowik, et al. (2023), High</t>
  </si>
  <si>
    <t>Larsen, et al. (2022), Low</t>
  </si>
  <si>
    <t>Larsen, et al. (2022), High</t>
  </si>
  <si>
    <t>Cole, et al. (2023), Low</t>
  </si>
  <si>
    <t>Cole, et al. (2023), High</t>
  </si>
  <si>
    <t>BNEF (2022)</t>
  </si>
  <si>
    <t>EV share of U.S. new passenger vehicle sales</t>
  </si>
  <si>
    <t>REGEN new vehicle shares by drivetrain</t>
  </si>
  <si>
    <t>2030 Diff.</t>
  </si>
  <si>
    <t>REGEN New Stock (million), IRA Scenario</t>
  </si>
  <si>
    <t>Sales/yr</t>
  </si>
  <si>
    <t>CBO values from: https://www.cbo.gov/system/files/2022-09/PL117-169_9-7-22.pdf</t>
  </si>
  <si>
    <t>Budgetary Effects for FY2030 (millions of dollars)</t>
  </si>
  <si>
    <t>Sec. 13401</t>
  </si>
  <si>
    <t>Clean Vehicle Credit</t>
  </si>
  <si>
    <t>Inferred 2030 EV Shares (%)</t>
  </si>
  <si>
    <t>Assumed Share of Qualifying Evs</t>
  </si>
  <si>
    <t>Subsidy</t>
  </si>
  <si>
    <t>million</t>
  </si>
  <si>
    <t>/vehicle</t>
  </si>
  <si>
    <t>Alternate Assumptions</t>
  </si>
  <si>
    <t>Qualifying EV</t>
  </si>
  <si>
    <t>EIA AEO 2022</t>
  </si>
  <si>
    <t>December</t>
  </si>
  <si>
    <t>IRA Low</t>
  </si>
  <si>
    <t>IRA High</t>
  </si>
  <si>
    <t>Goldman Sachs (2023)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</si>
</sst>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00"/>
    <numFmt numFmtId="166" formatCode="&quot;$&quot;#,##0"/>
  </numFmts>
  <fonts count="10" x14ac:knownFonts="1">
    <font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333333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 applyAlignment="1">
      <alignment horizontal="left" vertical="center" readingOrder="1"/>
    </xf>
    <xf numFmtId="164" fontId="0" fillId="0" borderId="0" xfId="1" applyNumberFormat="1" applyFont="1"/>
    <xf numFmtId="3" fontId="4" fillId="0" borderId="0" xfId="0" applyNumberFormat="1" applyFont="1"/>
    <xf numFmtId="165" fontId="0" fillId="0" borderId="0" xfId="0" applyNumberFormat="1"/>
    <xf numFmtId="164" fontId="0" fillId="0" borderId="0" xfId="1" applyNumberFormat="1" applyFont="1" applyFill="1"/>
    <xf numFmtId="164" fontId="0" fillId="0" borderId="0" xfId="0" applyNumberFormat="1"/>
    <xf numFmtId="0" fontId="0" fillId="0" borderId="0" xfId="0" applyFill="1"/>
    <xf numFmtId="0" fontId="1" fillId="0" borderId="0" xfId="0" applyFont="1" applyFill="1"/>
    <xf numFmtId="164" fontId="0" fillId="0" borderId="0" xfId="0" applyNumberFormat="1" applyFill="1"/>
    <xf numFmtId="9" fontId="0" fillId="0" borderId="0" xfId="0" applyNumberFormat="1" applyFill="1"/>
    <xf numFmtId="9" fontId="0" fillId="0" borderId="0" xfId="1" applyNumberFormat="1" applyFont="1" applyFill="1"/>
    <xf numFmtId="9" fontId="0" fillId="0" borderId="0" xfId="1" applyFont="1" applyFill="1"/>
    <xf numFmtId="164" fontId="1" fillId="0" borderId="0" xfId="0" applyNumberFormat="1" applyFont="1" applyFill="1"/>
    <xf numFmtId="164" fontId="7" fillId="0" borderId="0" xfId="1" applyNumberFormat="1" applyFont="1" applyFill="1"/>
    <xf numFmtId="164" fontId="0" fillId="2" borderId="0" xfId="0" applyNumberFormat="1" applyFill="1"/>
    <xf numFmtId="9" fontId="0" fillId="0" borderId="0" xfId="1" applyFont="1"/>
    <xf numFmtId="166" fontId="0" fillId="0" borderId="0" xfId="0" applyNumberFormat="1"/>
    <xf numFmtId="1" fontId="8" fillId="0" borderId="0" xfId="1" applyNumberFormat="1" applyFont="1" applyFill="1"/>
    <xf numFmtId="0" fontId="9" fillId="0" borderId="0" xfId="0" applyFont="1"/>
    <xf numFmtId="10" fontId="0" fillId="2" borderId="0" xfId="1" applyNumberFormat="1" applyFont="1" applyFill="1"/>
    <xf numFmtId="164" fontId="0" fillId="2" borderId="0" xfId="1" applyNumberFormat="1" applyFon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98B2D1"/>
      <color rgb="FFFEAE51"/>
      <color rgb="FF548235"/>
      <color rgb="FFA9D18E"/>
      <color rgb="FF000099"/>
      <color rgb="FFE1BDB2"/>
      <color rgb="FF9A5A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3"/>
          <c:order val="0"/>
          <c:tx>
            <c:v>Historical</c:v>
          </c:tx>
          <c:spPr>
            <a:ln w="317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IRA!$A$42:$U$42</c:f>
              <c:numCache>
                <c:formatCode>General</c:formatCode>
                <c:ptCount val="2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</c:numCache>
            </c:numRef>
          </c:xVal>
          <c:yVal>
            <c:numRef>
              <c:f>IRA!$A$43:$U$43</c:f>
              <c:numCache>
                <c:formatCode>General</c:formatCode>
                <c:ptCount val="21"/>
                <c:pt idx="0">
                  <c:v>1.1337923817336501E-4</c:v>
                </c:pt>
                <c:pt idx="1">
                  <c:v>1.6894596815109201E-3</c:v>
                </c:pt>
                <c:pt idx="2">
                  <c:v>4.0653264522552404E-3</c:v>
                </c:pt>
                <c:pt idx="3">
                  <c:v>7.3698997497558504E-3</c:v>
                </c:pt>
                <c:pt idx="4">
                  <c:v>8.91074538230896E-3</c:v>
                </c:pt>
                <c:pt idx="5">
                  <c:v>7.8489524126052809E-3</c:v>
                </c:pt>
                <c:pt idx="6">
                  <c:v>1.0197726488113401E-2</c:v>
                </c:pt>
                <c:pt idx="7">
                  <c:v>1.1617519855499201E-2</c:v>
                </c:pt>
                <c:pt idx="8">
                  <c:v>1.9734462499618501E-2</c:v>
                </c:pt>
                <c:pt idx="9">
                  <c:v>2.06546068191528E-2</c:v>
                </c:pt>
                <c:pt idx="10">
                  <c:v>2.2070338726043703E-2</c:v>
                </c:pt>
                <c:pt idx="11">
                  <c:v>4.5612578392028799E-2</c:v>
                </c:pt>
                <c:pt idx="12">
                  <c:v>6.6587932503217151E-2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7E-4BE6-9D78-CAFFDE4D9887}"/>
            </c:ext>
          </c:extLst>
        </c:ser>
        <c:ser>
          <c:idx val="2"/>
          <c:order val="1"/>
          <c:tx>
            <c:v>REGEN Ref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IRA!$B$1:$D$1</c:f>
              <c:numCache>
                <c:formatCode>General</c:formatCode>
                <c:ptCount val="3"/>
                <c:pt idx="0">
                  <c:v>2022</c:v>
                </c:pt>
                <c:pt idx="1">
                  <c:v>2025</c:v>
                </c:pt>
                <c:pt idx="2">
                  <c:v>2030</c:v>
                </c:pt>
              </c:numCache>
            </c:numRef>
          </c:xVal>
          <c:yVal>
            <c:numRef>
              <c:f>IRA!$B$2:$D$2</c:f>
              <c:numCache>
                <c:formatCode>0.0%</c:formatCode>
                <c:ptCount val="3"/>
                <c:pt idx="0">
                  <c:v>6.6587932503217151E-2</c:v>
                </c:pt>
                <c:pt idx="1">
                  <c:v>0.14000000000000001</c:v>
                </c:pt>
                <c:pt idx="2">
                  <c:v>0.32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47E-4BE6-9D78-CAFFDE4D9887}"/>
            </c:ext>
          </c:extLst>
        </c:ser>
        <c:ser>
          <c:idx val="7"/>
          <c:order val="2"/>
          <c:tx>
            <c:v>REGEN IRA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IRA!$B$1:$D$1</c:f>
              <c:numCache>
                <c:formatCode>General</c:formatCode>
                <c:ptCount val="3"/>
                <c:pt idx="0">
                  <c:v>2022</c:v>
                </c:pt>
                <c:pt idx="1">
                  <c:v>2025</c:v>
                </c:pt>
                <c:pt idx="2">
                  <c:v>2030</c:v>
                </c:pt>
              </c:numCache>
            </c:numRef>
          </c:xVal>
          <c:yVal>
            <c:numRef>
              <c:f>IRA!$B$3:$D$3</c:f>
              <c:numCache>
                <c:formatCode>0.0%</c:formatCode>
                <c:ptCount val="3"/>
                <c:pt idx="0">
                  <c:v>6.6587932503217151E-2</c:v>
                </c:pt>
                <c:pt idx="1">
                  <c:v>0.18</c:v>
                </c:pt>
                <c:pt idx="2">
                  <c:v>0.44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47E-4BE6-9D78-CAFFDE4D9887}"/>
            </c:ext>
          </c:extLst>
        </c:ser>
        <c:ser>
          <c:idx val="9"/>
          <c:order val="3"/>
          <c:tx>
            <c:v>2030 Biden Target</c:v>
          </c:tx>
          <c:spPr>
            <a:ln w="25400" cap="rnd">
              <a:solidFill>
                <a:srgbClr val="C00000">
                  <a:alpha val="70000"/>
                </a:srgb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(IRA!$A$42,IRA!$U$42)</c:f>
              <c:numCache>
                <c:formatCode>General</c:formatCode>
                <c:ptCount val="2"/>
                <c:pt idx="0">
                  <c:v>2010</c:v>
                </c:pt>
                <c:pt idx="1">
                  <c:v>2030</c:v>
                </c:pt>
              </c:numCache>
            </c:numRef>
          </c:xVal>
          <c:yVal>
            <c:numRef>
              <c:f>IRA!$B$45:$C$45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1F7-4755-8F3E-0FF8F9CB3D43}"/>
            </c:ext>
          </c:extLst>
        </c:ser>
        <c:ser>
          <c:idx val="0"/>
          <c:order val="4"/>
          <c:tx>
            <c:v>Other Studies</c:v>
          </c:tx>
          <c:spPr>
            <a:ln w="28575" cap="rnd">
              <a:noFill/>
              <a:round/>
            </a:ln>
            <a:effectLst/>
          </c:spPr>
          <c:marker>
            <c:symbol val="dash"/>
            <c:size val="10"/>
            <c:spPr>
              <a:solidFill>
                <a:schemeClr val="accent1"/>
              </a:solidFill>
              <a:ln w="25400">
                <a:solidFill>
                  <a:schemeClr val="accent1"/>
                </a:solidFill>
              </a:ln>
              <a:effectLst/>
            </c:spPr>
          </c:marker>
          <c:xVal>
            <c:numRef>
              <c:f>IRA!$F$4:$F$13</c:f>
              <c:numCache>
                <c:formatCode>0</c:formatCode>
                <c:ptCount val="10"/>
                <c:pt idx="0">
                  <c:v>2030</c:v>
                </c:pt>
                <c:pt idx="1">
                  <c:v>2030</c:v>
                </c:pt>
                <c:pt idx="2">
                  <c:v>2030</c:v>
                </c:pt>
                <c:pt idx="3">
                  <c:v>2030</c:v>
                </c:pt>
                <c:pt idx="4">
                  <c:v>2030</c:v>
                </c:pt>
                <c:pt idx="5">
                  <c:v>2030</c:v>
                </c:pt>
                <c:pt idx="6">
                  <c:v>2030</c:v>
                </c:pt>
                <c:pt idx="7">
                  <c:v>2030</c:v>
                </c:pt>
                <c:pt idx="8">
                  <c:v>2030</c:v>
                </c:pt>
                <c:pt idx="9">
                  <c:v>2030</c:v>
                </c:pt>
              </c:numCache>
            </c:numRef>
          </c:xVal>
          <c:yVal>
            <c:numRef>
              <c:f>IRA!$D$4:$D$13</c:f>
              <c:numCache>
                <c:formatCode>0.0%</c:formatCode>
                <c:ptCount val="10"/>
                <c:pt idx="0">
                  <c:v>0.48</c:v>
                </c:pt>
                <c:pt idx="1">
                  <c:v>0.67900000000000005</c:v>
                </c:pt>
                <c:pt idx="2">
                  <c:v>0.43</c:v>
                </c:pt>
                <c:pt idx="3">
                  <c:v>0.48</c:v>
                </c:pt>
                <c:pt idx="4">
                  <c:v>0.61</c:v>
                </c:pt>
                <c:pt idx="5">
                  <c:v>0.19</c:v>
                </c:pt>
                <c:pt idx="6">
                  <c:v>0.56999999999999995</c:v>
                </c:pt>
                <c:pt idx="7">
                  <c:v>0.52</c:v>
                </c:pt>
                <c:pt idx="8">
                  <c:v>6.6000000000000003E-2</c:v>
                </c:pt>
                <c:pt idx="9">
                  <c:v>0.7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06-4CF2-A0FA-ECE75639B5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9052112"/>
        <c:axId val="679052440"/>
        <c:extLst/>
      </c:scatterChart>
      <c:valAx>
        <c:axId val="679052112"/>
        <c:scaling>
          <c:orientation val="minMax"/>
          <c:max val="2030"/>
          <c:min val="201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679052440"/>
        <c:crosses val="autoZero"/>
        <c:crossBetween val="midCat"/>
      </c:valAx>
      <c:valAx>
        <c:axId val="679052440"/>
        <c:scaling>
          <c:orientation val="minMax"/>
          <c:max val="0.9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Roboto" panose="02000000000000000000" pitchFamily="2" charset="0"/>
                    <a:ea typeface="Roboto" panose="02000000000000000000" pitchFamily="2" charset="0"/>
                    <a:cs typeface="+mn-cs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Electric Vehicle New Sales Share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Roboto" panose="02000000000000000000" pitchFamily="2" charset="0"/>
                  <a:ea typeface="Roboto" panose="02000000000000000000" pitchFamily="2" charset="0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679052112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18675</xdr:colOff>
      <xdr:row>15</xdr:row>
      <xdr:rowOff>77799</xdr:rowOff>
    </xdr:from>
    <xdr:to>
      <xdr:col>14</xdr:col>
      <xdr:colOff>234663</xdr:colOff>
      <xdr:row>37</xdr:row>
      <xdr:rowOff>64266</xdr:rowOff>
    </xdr:to>
    <xdr:grpSp>
      <xdr:nvGrpSpPr>
        <xdr:cNvPr id="9" name="Group 8">
          <a:extLst>
            <a:ext uri="{FF2B5EF4-FFF2-40B4-BE49-F238E27FC236}">
              <a16:creationId xmlns:a16="http://schemas.microsoft.com/office/drawing/2014/main" id="{60716BE0-5E10-0BE5-D480-D80C56F28553}"/>
            </a:ext>
          </a:extLst>
        </xdr:cNvPr>
        <xdr:cNvGrpSpPr/>
      </xdr:nvGrpSpPr>
      <xdr:grpSpPr>
        <a:xfrm>
          <a:off x="18675" y="2879270"/>
          <a:ext cx="9076106" cy="4095290"/>
          <a:chOff x="18675" y="2879270"/>
          <a:chExt cx="9076106" cy="4095290"/>
        </a:xfrm>
      </xdr:grpSpPr>
      <xdr:grpSp>
        <xdr:nvGrpSpPr>
          <xdr:cNvPr id="6" name="Group 5">
            <a:extLst>
              <a:ext uri="{FF2B5EF4-FFF2-40B4-BE49-F238E27FC236}">
                <a16:creationId xmlns:a16="http://schemas.microsoft.com/office/drawing/2014/main" id="{F7200B1C-D029-3412-B468-6BD5F92F081B}"/>
              </a:ext>
            </a:extLst>
          </xdr:cNvPr>
          <xdr:cNvGrpSpPr/>
        </xdr:nvGrpSpPr>
        <xdr:grpSpPr>
          <a:xfrm>
            <a:off x="18675" y="2879270"/>
            <a:ext cx="9076106" cy="4095290"/>
            <a:chOff x="18675" y="2879270"/>
            <a:chExt cx="9076106" cy="4095290"/>
          </a:xfrm>
        </xdr:grpSpPr>
        <xdr:grpSp>
          <xdr:nvGrpSpPr>
            <xdr:cNvPr id="4" name="Group 3">
              <a:extLst>
                <a:ext uri="{FF2B5EF4-FFF2-40B4-BE49-F238E27FC236}">
                  <a16:creationId xmlns:a16="http://schemas.microsoft.com/office/drawing/2014/main" id="{EC82478A-07E4-4C00-4CC5-4A989D773925}"/>
                </a:ext>
              </a:extLst>
            </xdr:cNvPr>
            <xdr:cNvGrpSpPr/>
          </xdr:nvGrpSpPr>
          <xdr:grpSpPr>
            <a:xfrm>
              <a:off x="18675" y="2879270"/>
              <a:ext cx="9076106" cy="4095290"/>
              <a:chOff x="18675" y="2864329"/>
              <a:chExt cx="9076106" cy="4095290"/>
            </a:xfrm>
          </xdr:grpSpPr>
          <xdr:grpSp>
            <xdr:nvGrpSpPr>
              <xdr:cNvPr id="30" name="Group 29">
                <a:extLst>
                  <a:ext uri="{FF2B5EF4-FFF2-40B4-BE49-F238E27FC236}">
                    <a16:creationId xmlns:a16="http://schemas.microsoft.com/office/drawing/2014/main" id="{2FE4739F-047A-08A2-38E3-C2D80F73E910}"/>
                  </a:ext>
                </a:extLst>
              </xdr:cNvPr>
              <xdr:cNvGrpSpPr/>
            </xdr:nvGrpSpPr>
            <xdr:grpSpPr>
              <a:xfrm>
                <a:off x="18675" y="2864329"/>
                <a:ext cx="9076106" cy="4095290"/>
                <a:chOff x="18675" y="2825108"/>
                <a:chExt cx="9036138" cy="4037767"/>
              </a:xfrm>
            </xdr:grpSpPr>
            <xdr:grpSp>
              <xdr:nvGrpSpPr>
                <xdr:cNvPr id="29" name="Group 28">
                  <a:extLst>
                    <a:ext uri="{FF2B5EF4-FFF2-40B4-BE49-F238E27FC236}">
                      <a16:creationId xmlns:a16="http://schemas.microsoft.com/office/drawing/2014/main" id="{7F6F164F-2EFB-8F6C-E8E3-BFC5B0DFAA0F}"/>
                    </a:ext>
                  </a:extLst>
                </xdr:cNvPr>
                <xdr:cNvGrpSpPr/>
              </xdr:nvGrpSpPr>
              <xdr:grpSpPr>
                <a:xfrm>
                  <a:off x="18675" y="2825108"/>
                  <a:ext cx="9036138" cy="4037767"/>
                  <a:chOff x="18675" y="2825108"/>
                  <a:chExt cx="9036138" cy="4037767"/>
                </a:xfrm>
              </xdr:grpSpPr>
              <xdr:grpSp>
                <xdr:nvGrpSpPr>
                  <xdr:cNvPr id="28" name="Group 27">
                    <a:extLst>
                      <a:ext uri="{FF2B5EF4-FFF2-40B4-BE49-F238E27FC236}">
                        <a16:creationId xmlns:a16="http://schemas.microsoft.com/office/drawing/2014/main" id="{B107192D-48BF-C30C-7ABB-399C267CD635}"/>
                      </a:ext>
                    </a:extLst>
                  </xdr:cNvPr>
                  <xdr:cNvGrpSpPr/>
                </xdr:nvGrpSpPr>
                <xdr:grpSpPr>
                  <a:xfrm>
                    <a:off x="18675" y="2825108"/>
                    <a:ext cx="9036138" cy="4037767"/>
                    <a:chOff x="18675" y="2825108"/>
                    <a:chExt cx="9036138" cy="4037767"/>
                  </a:xfrm>
                </xdr:grpSpPr>
                <xdr:grpSp>
                  <xdr:nvGrpSpPr>
                    <xdr:cNvPr id="2" name="Group 1">
                      <a:extLst>
                        <a:ext uri="{FF2B5EF4-FFF2-40B4-BE49-F238E27FC236}">
                          <a16:creationId xmlns:a16="http://schemas.microsoft.com/office/drawing/2014/main" id="{CD3930B7-1C2C-40B1-812F-230C04D1B958}"/>
                        </a:ext>
                      </a:extLst>
                    </xdr:cNvPr>
                    <xdr:cNvGrpSpPr/>
                  </xdr:nvGrpSpPr>
                  <xdr:grpSpPr>
                    <a:xfrm>
                      <a:off x="18675" y="2825108"/>
                      <a:ext cx="9035936" cy="4037767"/>
                      <a:chOff x="424192" y="2253155"/>
                      <a:chExt cx="9083923" cy="4000376"/>
                    </a:xfrm>
                  </xdr:grpSpPr>
                  <xdr:graphicFrame macro="">
                    <xdr:nvGraphicFramePr>
                      <xdr:cNvPr id="8" name="Chart 7">
                        <a:extLst>
                          <a:ext uri="{FF2B5EF4-FFF2-40B4-BE49-F238E27FC236}">
                            <a16:creationId xmlns:a16="http://schemas.microsoft.com/office/drawing/2014/main" id="{EFFF43AF-75A0-4044-90A0-A5528B614CC5}"/>
                          </a:ext>
                        </a:extLst>
                      </xdr:cNvPr>
                      <xdr:cNvGraphicFramePr>
                        <a:graphicFrameLocks/>
                      </xdr:cNvGraphicFramePr>
                    </xdr:nvGraphicFramePr>
                    <xdr:xfrm>
                      <a:off x="424192" y="2253155"/>
                      <a:ext cx="7258326" cy="4000376"/>
                    </xdr:xfrm>
                    <a:graphic>
                      <a:graphicData uri="http://schemas.openxmlformats.org/drawingml/2006/chart">
                        <c:chart xmlns:c="http://schemas.openxmlformats.org/drawingml/2006/chart" xmlns:r="http://schemas.openxmlformats.org/officeDocument/2006/relationships" r:id="rId1"/>
                      </a:graphicData>
                    </a:graphic>
                  </xdr:graphicFrame>
                  <xdr:sp macro="" textlink="$A$8">
                    <xdr:nvSpPr>
                      <xdr:cNvPr id="10" name="TextBox 9">
                        <a:extLst>
                          <a:ext uri="{FF2B5EF4-FFF2-40B4-BE49-F238E27FC236}">
                            <a16:creationId xmlns:a16="http://schemas.microsoft.com/office/drawing/2014/main" id="{7E3E90B9-4096-41A7-B732-E7CCCBE9DB4B}"/>
                          </a:ext>
                        </a:extLst>
                      </xdr:cNvPr>
                      <xdr:cNvSpPr txBox="1"/>
                    </xdr:nvSpPr>
                    <xdr:spPr>
                      <a:xfrm>
                        <a:off x="7437633" y="3383208"/>
                        <a:ext cx="2001371" cy="286502"/>
                      </a:xfrm>
                      <a:prstGeom prst="rect">
                        <a:avLst/>
                      </a:prstGeom>
                      <a:noFill/>
                    </xdr:spPr>
                    <xdr:style>
                      <a:lnRef idx="0">
                        <a:scrgbClr r="0" g="0" b="0"/>
                      </a:lnRef>
                      <a:fillRef idx="0">
                        <a:scrgbClr r="0" g="0" b="0"/>
                      </a:fillRef>
                      <a:effectRef idx="0">
                        <a:scrgbClr r="0" g="0" b="0"/>
                      </a:effectRef>
                      <a:fontRef idx="minor">
                        <a:schemeClr val="tx1"/>
                      </a:fontRef>
                    </xdr:style>
                    <xdr:txBody>
                      <a:bodyPr vertOverflow="clip" horzOverflow="clip" wrap="none" rtlCol="0" anchor="t">
                        <a:noAutofit/>
                      </a:bodyPr>
                      <a:lstStyle/>
                      <a:p>
                        <a:pPr algn="l"/>
                        <a:fld id="{28CFFC62-28AB-4BF8-97F1-8D7E2B7614BE}" type="TxLink">
                          <a:rPr lang="en-US" sz="1200" b="0" i="0" u="none" strike="noStrike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Roboto" panose="02000000000000000000" pitchFamily="2" charset="0"/>
                            <a:ea typeface="Roboto" panose="02000000000000000000" pitchFamily="2" charset="0"/>
                            <a:cs typeface="Calibri"/>
                          </a:rPr>
                          <a:pPr algn="l"/>
                          <a:t>Slowik, et al. (2023), High</a:t>
                        </a:fld>
                        <a:endParaRPr lang="en-US" sz="1200" b="0" i="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Roboto" panose="02000000000000000000" pitchFamily="2" charset="0"/>
                          <a:ea typeface="Roboto" panose="02000000000000000000" pitchFamily="2" charset="0"/>
                        </a:endParaRPr>
                      </a:p>
                    </xdr:txBody>
                  </xdr:sp>
                  <xdr:sp macro="" textlink="$A$7">
                    <xdr:nvSpPr>
                      <xdr:cNvPr id="12" name="TextBox 11">
                        <a:extLst>
                          <a:ext uri="{FF2B5EF4-FFF2-40B4-BE49-F238E27FC236}">
                            <a16:creationId xmlns:a16="http://schemas.microsoft.com/office/drawing/2014/main" id="{1709B37D-DC20-4C4E-BB1C-DD00E7FD7D27}"/>
                          </a:ext>
                        </a:extLst>
                      </xdr:cNvPr>
                      <xdr:cNvSpPr txBox="1"/>
                    </xdr:nvSpPr>
                    <xdr:spPr>
                      <a:xfrm>
                        <a:off x="7443607" y="3877231"/>
                        <a:ext cx="2064508" cy="370910"/>
                      </a:xfrm>
                      <a:prstGeom prst="rect">
                        <a:avLst/>
                      </a:prstGeom>
                      <a:noFill/>
                    </xdr:spPr>
                    <xdr:style>
                      <a:lnRef idx="0">
                        <a:scrgbClr r="0" g="0" b="0"/>
                      </a:lnRef>
                      <a:fillRef idx="0">
                        <a:scrgbClr r="0" g="0" b="0"/>
                      </a:fillRef>
                      <a:effectRef idx="0">
                        <a:scrgbClr r="0" g="0" b="0"/>
                      </a:effectRef>
                      <a:fontRef idx="minor">
                        <a:schemeClr val="tx1"/>
                      </a:fontRef>
                    </xdr:style>
                    <xdr:txBody>
                      <a:bodyPr vertOverflow="clip" horzOverflow="clip" wrap="none" rtlCol="0" anchor="t">
                        <a:noAutofit/>
                      </a:bodyPr>
                      <a:lstStyle/>
                      <a:p>
                        <a:pPr algn="l"/>
                        <a:fld id="{EFC6C6C2-3872-4C4C-B71C-C0D464886167}" type="TxLink">
                          <a:rPr lang="en-US" sz="1200" b="0" i="0" u="none" strike="noStrike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Roboto" panose="02000000000000000000" pitchFamily="2" charset="0"/>
                            <a:ea typeface="Roboto" panose="02000000000000000000" pitchFamily="2" charset="0"/>
                            <a:cs typeface="Calibri"/>
                          </a:rPr>
                          <a:pPr algn="l"/>
                          <a:t>Slowik, et al. (2023), Low</a:t>
                        </a:fld>
                        <a:endParaRPr lang="en-US" sz="1200" b="0" i="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Roboto" panose="02000000000000000000" pitchFamily="2" charset="0"/>
                          <a:ea typeface="Roboto" panose="02000000000000000000" pitchFamily="2" charset="0"/>
                        </a:endParaRPr>
                      </a:p>
                    </xdr:txBody>
                  </xdr:sp>
                  <xdr:sp macro="" textlink="$A$5">
                    <xdr:nvSpPr>
                      <xdr:cNvPr id="11" name="TextBox 10">
                        <a:extLst>
                          <a:ext uri="{FF2B5EF4-FFF2-40B4-BE49-F238E27FC236}">
                            <a16:creationId xmlns:a16="http://schemas.microsoft.com/office/drawing/2014/main" id="{F5459EB4-9D44-4AAE-A8D3-374FF823C81F}"/>
                          </a:ext>
                        </a:extLst>
                      </xdr:cNvPr>
                      <xdr:cNvSpPr txBox="1"/>
                    </xdr:nvSpPr>
                    <xdr:spPr>
                      <a:xfrm>
                        <a:off x="7440614" y="3152899"/>
                        <a:ext cx="1988517" cy="271729"/>
                      </a:xfrm>
                      <a:prstGeom prst="rect">
                        <a:avLst/>
                      </a:prstGeom>
                      <a:noFill/>
                    </xdr:spPr>
                    <xdr:style>
                      <a:lnRef idx="0">
                        <a:scrgbClr r="0" g="0" b="0"/>
                      </a:lnRef>
                      <a:fillRef idx="0">
                        <a:scrgbClr r="0" g="0" b="0"/>
                      </a:fillRef>
                      <a:effectRef idx="0">
                        <a:scrgbClr r="0" g="0" b="0"/>
                      </a:effectRef>
                      <a:fontRef idx="minor">
                        <a:schemeClr val="tx1"/>
                      </a:fontRef>
                    </xdr:style>
                    <xdr:txBody>
                      <a:bodyPr vertOverflow="clip" horzOverflow="clip" wrap="none" rtlCol="0" anchor="t">
                        <a:noAutofit/>
                      </a:bodyPr>
                      <a:lstStyle/>
                      <a:p>
                        <a:pPr algn="l"/>
                        <a:fld id="{CF63D047-7351-4152-A56C-605080408B36}" type="TxLink">
                          <a:rPr lang="en-US" sz="1200" b="0" i="0" u="none" strike="noStrike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Roboto" panose="02000000000000000000" pitchFamily="2" charset="0"/>
                            <a:ea typeface="Roboto" panose="02000000000000000000" pitchFamily="2" charset="0"/>
                            <a:cs typeface="Calibri"/>
                          </a:rPr>
                          <a:pPr algn="l"/>
                          <a:t>Cole, et al. (2023), High</a:t>
                        </a:fld>
                        <a:endParaRPr lang="en-US" sz="1200" b="0" i="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Roboto" panose="02000000000000000000" pitchFamily="2" charset="0"/>
                          <a:ea typeface="Roboto" panose="02000000000000000000" pitchFamily="2" charset="0"/>
                        </a:endParaRPr>
                      </a:p>
                    </xdr:txBody>
                  </xdr:sp>
                </xdr:grpSp>
                <xdr:sp macro="" textlink="$A$11">
                  <xdr:nvSpPr>
                    <xdr:cNvPr id="23" name="TextBox 22">
                      <a:extLst>
                        <a:ext uri="{FF2B5EF4-FFF2-40B4-BE49-F238E27FC236}">
                          <a16:creationId xmlns:a16="http://schemas.microsoft.com/office/drawing/2014/main" id="{C12AF5B3-D594-4539-B6E5-226089BADB34}"/>
                        </a:ext>
                      </a:extLst>
                    </xdr:cNvPr>
                    <xdr:cNvSpPr txBox="1"/>
                  </xdr:nvSpPr>
                  <xdr:spPr>
                    <a:xfrm>
                      <a:off x="6996348" y="4311381"/>
                      <a:ext cx="1992083" cy="226875"/>
                    </a:xfrm>
                    <a:prstGeom prst="rect">
                      <a:avLst/>
                    </a:prstGeom>
                    <a:noFill/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tx1"/>
                    </a:fontRef>
                  </xdr:style>
                  <xdr:txBody>
                    <a:bodyPr vertOverflow="clip" horzOverflow="clip" wrap="none" rtlCol="0" anchor="t">
                      <a:noAutofit/>
                    </a:bodyPr>
                    <a:lstStyle/>
                    <a:p>
                      <a:pPr algn="l"/>
                      <a:fld id="{411082BE-E2A9-4DF1-92F5-7A45E2AAAF23}" type="TxLink">
                        <a:rPr lang="en-US" sz="1200" b="0" i="0" u="none" strike="noStrike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Roboto" panose="02000000000000000000" pitchFamily="2" charset="0"/>
                          <a:ea typeface="Roboto" panose="02000000000000000000" pitchFamily="2" charset="0"/>
                          <a:cs typeface="Calibri"/>
                        </a:rPr>
                        <a:pPr algn="l"/>
                        <a:t>BNEF (2022)</a:t>
                      </a:fld>
                      <a:endParaRPr lang="en-US" sz="1200" b="0" i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Roboto" panose="02000000000000000000" pitchFamily="2" charset="0"/>
                        <a:ea typeface="Roboto" panose="02000000000000000000" pitchFamily="2" charset="0"/>
                      </a:endParaRPr>
                    </a:p>
                  </xdr:txBody>
                </xdr:sp>
                <xdr:sp macro="" textlink="$A$6">
                  <xdr:nvSpPr>
                    <xdr:cNvPr id="24" name="TextBox 23">
                      <a:extLst>
                        <a:ext uri="{FF2B5EF4-FFF2-40B4-BE49-F238E27FC236}">
                          <a16:creationId xmlns:a16="http://schemas.microsoft.com/office/drawing/2014/main" id="{DAB7D685-3FEF-43D8-BB7B-823739411C35}"/>
                        </a:ext>
                      </a:extLst>
                    </xdr:cNvPr>
                    <xdr:cNvSpPr txBox="1"/>
                  </xdr:nvSpPr>
                  <xdr:spPr>
                    <a:xfrm>
                      <a:off x="7000256" y="4762209"/>
                      <a:ext cx="2054557" cy="374436"/>
                    </a:xfrm>
                    <a:prstGeom prst="rect">
                      <a:avLst/>
                    </a:prstGeom>
                    <a:noFill/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tx1"/>
                    </a:fontRef>
                  </xdr:style>
                  <xdr:txBody>
                    <a:bodyPr vertOverflow="clip" horzOverflow="clip" wrap="none" rtlCol="0" anchor="t">
                      <a:noAutofit/>
                    </a:bodyPr>
                    <a:lstStyle/>
                    <a:p>
                      <a:pPr algn="l"/>
                      <a:fld id="{38473B72-AED8-4831-8857-36309671D647}" type="TxLink">
                        <a:rPr lang="en-US" sz="1200" b="0" i="0" u="none" strike="noStrike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Roboto" panose="02000000000000000000" pitchFamily="2" charset="0"/>
                          <a:ea typeface="Roboto" panose="02000000000000000000" pitchFamily="2" charset="0"/>
                          <a:cs typeface="Calibri"/>
                        </a:rPr>
                        <a:pPr algn="l"/>
                        <a:t>Zhao, et al. (2022)</a:t>
                      </a:fld>
                      <a:endParaRPr lang="en-US" sz="1200" b="0" i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Roboto" panose="02000000000000000000" pitchFamily="2" charset="0"/>
                        <a:ea typeface="Roboto" panose="02000000000000000000" pitchFamily="2" charset="0"/>
                      </a:endParaRPr>
                    </a:p>
                  </xdr:txBody>
                </xdr:sp>
                <xdr:sp macro="" textlink="$A$9">
                  <xdr:nvSpPr>
                    <xdr:cNvPr id="25" name="TextBox 24">
                      <a:extLst>
                        <a:ext uri="{FF2B5EF4-FFF2-40B4-BE49-F238E27FC236}">
                          <a16:creationId xmlns:a16="http://schemas.microsoft.com/office/drawing/2014/main" id="{7F086F3A-5FF4-485F-8847-7237D272E2E4}"/>
                        </a:ext>
                      </a:extLst>
                    </xdr:cNvPr>
                    <xdr:cNvSpPr txBox="1"/>
                  </xdr:nvSpPr>
                  <xdr:spPr>
                    <a:xfrm>
                      <a:off x="6996348" y="5610355"/>
                      <a:ext cx="2054557" cy="374436"/>
                    </a:xfrm>
                    <a:prstGeom prst="rect">
                      <a:avLst/>
                    </a:prstGeom>
                    <a:noFill/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tx1"/>
                    </a:fontRef>
                  </xdr:style>
                  <xdr:txBody>
                    <a:bodyPr vertOverflow="clip" horzOverflow="clip" wrap="none" rtlCol="0" anchor="t">
                      <a:noAutofit/>
                    </a:bodyPr>
                    <a:lstStyle/>
                    <a:p>
                      <a:pPr algn="l"/>
                      <a:fld id="{2F55472C-5E2D-4E01-8D17-F219EFAD2A5B}" type="TxLink">
                        <a:rPr lang="en-US" sz="1200" b="0" i="0" u="none" strike="noStrike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Roboto" panose="02000000000000000000" pitchFamily="2" charset="0"/>
                          <a:ea typeface="Roboto" panose="02000000000000000000" pitchFamily="2" charset="0"/>
                          <a:cs typeface="Calibri"/>
                        </a:rPr>
                        <a:pPr algn="l"/>
                        <a:t>Larsen, et al. (2022), Low</a:t>
                      </a:fld>
                      <a:endParaRPr lang="en-US" sz="1200" b="0" i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Roboto" panose="02000000000000000000" pitchFamily="2" charset="0"/>
                        <a:ea typeface="Roboto" panose="02000000000000000000" pitchFamily="2" charset="0"/>
                      </a:endParaRPr>
                    </a:p>
                  </xdr:txBody>
                </xdr:sp>
              </xdr:grpSp>
              <xdr:sp macro="" textlink="$A$10">
                <xdr:nvSpPr>
                  <xdr:cNvPr id="22" name="TextBox 21">
                    <a:extLst>
                      <a:ext uri="{FF2B5EF4-FFF2-40B4-BE49-F238E27FC236}">
                        <a16:creationId xmlns:a16="http://schemas.microsoft.com/office/drawing/2014/main" id="{B54A0294-0FEF-4317-8902-71DB6E55DE45}"/>
                      </a:ext>
                    </a:extLst>
                  </xdr:cNvPr>
                  <xdr:cNvSpPr txBox="1"/>
                </xdr:nvSpPr>
                <xdr:spPr>
                  <a:xfrm>
                    <a:off x="7000256" y="4113846"/>
                    <a:ext cx="1992083" cy="288558"/>
                  </a:xfrm>
                  <a:prstGeom prst="rect">
                    <a:avLst/>
                  </a:prstGeom>
                  <a:noFill/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tx1"/>
                  </a:fontRef>
                </xdr:style>
                <xdr:txBody>
                  <a:bodyPr vertOverflow="clip" horzOverflow="clip" wrap="none" rtlCol="0" anchor="t">
                    <a:noAutofit/>
                  </a:bodyPr>
                  <a:lstStyle/>
                  <a:p>
                    <a:pPr algn="l"/>
                    <a:fld id="{FD6A9F37-1475-4E4F-8BB9-65D97FAEEA31}" type="TxLink">
                      <a:rPr lang="en-US" sz="1200" b="0" i="0" u="none" strike="noStrike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Roboto" panose="02000000000000000000" pitchFamily="2" charset="0"/>
                        <a:ea typeface="Roboto" panose="02000000000000000000" pitchFamily="2" charset="0"/>
                        <a:cs typeface="Calibri"/>
                      </a:rPr>
                      <a:pPr algn="l"/>
                      <a:t>Larsen, et al. (2022), High</a:t>
                    </a:fld>
                    <a:endParaRPr lang="en-US" sz="1200" b="0" i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Roboto" panose="02000000000000000000" pitchFamily="2" charset="0"/>
                      <a:ea typeface="Roboto" panose="02000000000000000000" pitchFamily="2" charset="0"/>
                    </a:endParaRPr>
                  </a:p>
                </xdr:txBody>
              </xdr:sp>
            </xdr:grpSp>
            <xdr:sp macro="" textlink="">
              <xdr:nvSpPr>
                <xdr:cNvPr id="26" name="TextBox 25">
                  <a:extLst>
                    <a:ext uri="{FF2B5EF4-FFF2-40B4-BE49-F238E27FC236}">
                      <a16:creationId xmlns:a16="http://schemas.microsoft.com/office/drawing/2014/main" id="{0377983F-A188-40D7-AFE4-12CEC0C7C52B}"/>
                    </a:ext>
                  </a:extLst>
                </xdr:cNvPr>
                <xdr:cNvSpPr txBox="1"/>
              </xdr:nvSpPr>
              <xdr:spPr>
                <a:xfrm>
                  <a:off x="4742364" y="5123068"/>
                  <a:ext cx="1356833" cy="363821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noAutofit/>
                </a:bodyPr>
                <a:lstStyle/>
                <a:p>
                  <a:r>
                    <a:rPr lang="en-US" sz="1400" b="1">
                      <a:solidFill>
                        <a:schemeClr val="accent1"/>
                      </a:solidFill>
                      <a:latin typeface="Roboto" panose="02000000000000000000" pitchFamily="2" charset="0"/>
                      <a:ea typeface="Roboto" panose="02000000000000000000" pitchFamily="2" charset="0"/>
                    </a:rPr>
                    <a:t>US-REGEN IRA</a:t>
                  </a:r>
                </a:p>
              </xdr:txBody>
            </xdr:sp>
            <xdr:sp macro="" textlink="">
              <xdr:nvSpPr>
                <xdr:cNvPr id="27" name="TextBox 26">
                  <a:extLst>
                    <a:ext uri="{FF2B5EF4-FFF2-40B4-BE49-F238E27FC236}">
                      <a16:creationId xmlns:a16="http://schemas.microsoft.com/office/drawing/2014/main" id="{A327930B-13B5-4A45-BBB4-CCC11D9D176A}"/>
                    </a:ext>
                  </a:extLst>
                </xdr:cNvPr>
                <xdr:cNvSpPr txBox="1"/>
              </xdr:nvSpPr>
              <xdr:spPr>
                <a:xfrm>
                  <a:off x="5010157" y="6096162"/>
                  <a:ext cx="2063168" cy="316439"/>
                </a:xfrm>
                <a:prstGeom prst="rect">
                  <a:avLst/>
                </a:prstGeom>
                <a:noFill/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rtlCol="0" anchor="t">
                  <a:noAutofit/>
                </a:bodyPr>
                <a:lstStyle/>
                <a:p>
                  <a:r>
                    <a:rPr lang="en-US" sz="1400" b="1">
                      <a:solidFill>
                        <a:schemeClr val="accent3"/>
                      </a:solidFill>
                      <a:latin typeface="Roboto" panose="02000000000000000000" pitchFamily="2" charset="0"/>
                      <a:ea typeface="Roboto" panose="02000000000000000000" pitchFamily="2" charset="0"/>
                    </a:rPr>
                    <a:t>US-REGEN Reference</a:t>
                  </a:r>
                </a:p>
              </xdr:txBody>
            </xdr:sp>
          </xdr:grpSp>
          <xdr:sp macro="" textlink="$A$4">
            <xdr:nvSpPr>
              <xdr:cNvPr id="3" name="TextBox 2">
                <a:extLst>
                  <a:ext uri="{FF2B5EF4-FFF2-40B4-BE49-F238E27FC236}">
                    <a16:creationId xmlns:a16="http://schemas.microsoft.com/office/drawing/2014/main" id="{268639A5-B24F-43BC-841A-2328ECFC2FCA}"/>
                  </a:ext>
                </a:extLst>
              </xdr:cNvPr>
              <xdr:cNvSpPr txBox="1"/>
            </xdr:nvSpPr>
            <xdr:spPr>
              <a:xfrm>
                <a:off x="7026089" y="4664742"/>
                <a:ext cx="2063645" cy="379770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pPr algn="l"/>
                <a:fld id="{2D3B1DA3-8C21-4614-80EC-9E84E25D27B8}" type="TxLink">
                  <a:rPr lang="en-US" sz="1200" b="0" i="0" u="none" strike="noStrike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Roboto" panose="02000000000000000000" pitchFamily="2" charset="0"/>
                    <a:ea typeface="Roboto" panose="02000000000000000000" pitchFamily="2" charset="0"/>
                    <a:cs typeface="Raavi" panose="020B0502040204020203" pitchFamily="34" charset="0"/>
                  </a:rPr>
                  <a:pPr algn="l"/>
                  <a:t>Cole, et al. (2023), Low</a:t>
                </a:fld>
                <a:endParaRPr lang="en-US" sz="1200" b="0" i="0">
                  <a:solidFill>
                    <a:schemeClr val="tx1">
                      <a:lumMod val="65000"/>
                      <a:lumOff val="35000"/>
                    </a:schemeClr>
                  </a:solidFill>
                  <a:latin typeface="Roboto" panose="02000000000000000000" pitchFamily="2" charset="0"/>
                  <a:ea typeface="Roboto" panose="02000000000000000000" pitchFamily="2" charset="0"/>
                  <a:cs typeface="Raavi" panose="020B0502040204020203" pitchFamily="34" charset="0"/>
                </a:endParaRPr>
              </a:p>
            </xdr:txBody>
          </xdr:sp>
        </xdr:grpSp>
        <xdr:sp macro="" textlink="$A$12">
          <xdr:nvSpPr>
            <xdr:cNvPr id="5" name="TextBox 4">
              <a:extLst>
                <a:ext uri="{FF2B5EF4-FFF2-40B4-BE49-F238E27FC236}">
                  <a16:creationId xmlns:a16="http://schemas.microsoft.com/office/drawing/2014/main" id="{B6B2B1C3-D520-4D39-A8F6-5AA90D7AD214}"/>
                </a:ext>
              </a:extLst>
            </xdr:cNvPr>
            <xdr:cNvSpPr txBox="1"/>
          </xdr:nvSpPr>
          <xdr:spPr>
            <a:xfrm>
              <a:off x="7026087" y="6211151"/>
              <a:ext cx="2063645" cy="3797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pPr algn="l"/>
              <a:fld id="{1A0FECE1-A7B8-4774-A027-5B9E72359FE2}" type="TxLink">
                <a:rPr lang="en-US" sz="1200" b="0" i="0" u="none" strike="noStrike">
                  <a:solidFill>
                    <a:schemeClr val="tx1">
                      <a:lumMod val="65000"/>
                      <a:lumOff val="35000"/>
                    </a:schemeClr>
                  </a:solidFill>
                  <a:latin typeface="Roboto" panose="02000000000000000000" pitchFamily="2" charset="0"/>
                  <a:ea typeface="Roboto" panose="02000000000000000000" pitchFamily="2" charset="0"/>
                  <a:cs typeface="Calibri"/>
                </a:rPr>
                <a:pPr algn="l"/>
                <a:t>EIA AEO 2022</a:t>
              </a:fld>
              <a:endParaRPr lang="en-US" sz="1200" b="0" i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</a:endParaRPr>
            </a:p>
          </xdr:txBody>
        </xdr:sp>
      </xdr:grpSp>
      <xdr:sp macro="" textlink="$A$13">
        <xdr:nvSpPr>
          <xdr:cNvPr id="7" name="TextBox 6">
            <a:extLst>
              <a:ext uri="{FF2B5EF4-FFF2-40B4-BE49-F238E27FC236}">
                <a16:creationId xmlns:a16="http://schemas.microsoft.com/office/drawing/2014/main" id="{8FD9975E-46CD-4DC9-AF87-7D054E1769B5}"/>
              </a:ext>
            </a:extLst>
          </xdr:cNvPr>
          <xdr:cNvSpPr txBox="1"/>
        </xdr:nvSpPr>
        <xdr:spPr>
          <a:xfrm>
            <a:off x="7030825" y="3623593"/>
            <a:ext cx="1986761" cy="27817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pPr algn="l"/>
            <a:fld id="{2A3A253F-9FBD-4F3E-9D96-2500E58DDD43}" type="TxLink">
              <a:rPr lang="en-US" sz="1200" b="0" i="0" u="none" strike="noStrike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Calibri"/>
              </a:rPr>
              <a:t>Goldman Sachs (2023)</a:t>
            </a:fld>
            <a:endParaRPr lang="en-US" sz="1200" b="0" i="0">
              <a:solidFill>
                <a:schemeClr val="tx1">
                  <a:lumMod val="65000"/>
                  <a:lumOff val="35000"/>
                </a:schemeClr>
              </a:solidFill>
              <a:latin typeface="Roboto" panose="02000000000000000000" pitchFamily="2" charset="0"/>
              <a:ea typeface="Roboto" panose="02000000000000000000" pitchFamily="2" charset="0"/>
            </a:endParaRPr>
          </a:p>
        </xdr:txBody>
      </xdr:sp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0.11795</cdr:x>
      <cdr:y>0.34672</cdr:y>
    </cdr:from>
    <cdr:to>
      <cdr:x>0.49071</cdr:x>
      <cdr:y>0.44331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B497A5F-D992-477F-A511-E94B059275C2}"/>
            </a:ext>
          </a:extLst>
        </cdr:cNvPr>
        <cdr:cNvSpPr txBox="1"/>
      </cdr:nvSpPr>
      <cdr:spPr>
        <a:xfrm xmlns:a="http://schemas.openxmlformats.org/drawingml/2006/main">
          <a:off x="847132" y="1411171"/>
          <a:ext cx="2677209" cy="3931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200">
              <a:solidFill>
                <a:srgbClr val="C00000"/>
              </a:solidFill>
              <a:latin typeface="Roboto" panose="02000000000000000000" pitchFamily="2" charset="0"/>
              <a:ea typeface="Roboto" panose="02000000000000000000" pitchFamily="2" charset="0"/>
            </a:rPr>
            <a:t>Biden 2030 Target</a:t>
          </a:r>
        </a:p>
      </cdr:txBody>
    </cdr:sp>
  </cdr:relSizeAnchor>
  <cdr:relSizeAnchor xmlns:cdr="http://schemas.openxmlformats.org/drawingml/2006/chartDrawing">
    <cdr:from>
      <cdr:x>0.1839</cdr:x>
      <cdr:y>0.79978</cdr:y>
    </cdr:from>
    <cdr:to>
      <cdr:x>0.31695</cdr:x>
      <cdr:y>0.87325</cdr:y>
    </cdr:to>
    <cdr:sp macro="" textlink="">
      <cdr:nvSpPr>
        <cdr:cNvPr id="3" name="TextBox 4">
          <a:extLst xmlns:a="http://schemas.openxmlformats.org/drawingml/2006/main">
            <a:ext uri="{FF2B5EF4-FFF2-40B4-BE49-F238E27FC236}">
              <a16:creationId xmlns:a16="http://schemas.microsoft.com/office/drawing/2014/main" id="{6B6794A7-CE4E-4960-84B8-DB3FEF674CF9}"/>
            </a:ext>
          </a:extLst>
        </cdr:cNvPr>
        <cdr:cNvSpPr txBox="1"/>
      </cdr:nvSpPr>
      <cdr:spPr>
        <a:xfrm xmlns:a="http://schemas.openxmlformats.org/drawingml/2006/main">
          <a:off x="1320800" y="3255108"/>
          <a:ext cx="955564" cy="299022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1">
              <a:latin typeface="Roboto" panose="02000000000000000000" pitchFamily="2" charset="0"/>
              <a:ea typeface="Roboto" panose="02000000000000000000" pitchFamily="2" charset="0"/>
            </a:rPr>
            <a:t>Historical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F2D62-2FF0-435F-A863-E11EB23D7784}">
  <dimension ref="A1:AO45"/>
  <sheetViews>
    <sheetView showGridLines="0" tabSelected="1" topLeftCell="A13" zoomScale="85" zoomScaleNormal="85" workbookViewId="0">
      <selection activeCell="L37" sqref="L37"/>
    </sheetView>
  </sheetViews>
  <sheetFormatPr defaultRowHeight="14.5" x14ac:dyDescent="0.35"/>
  <cols>
    <col min="1" max="1" width="12.81640625" bestFit="1" customWidth="1"/>
    <col min="38" max="38" width="8.7265625" customWidth="1"/>
  </cols>
  <sheetData>
    <row r="1" spans="1:29" x14ac:dyDescent="0.35">
      <c r="A1" s="7"/>
      <c r="B1" s="7">
        <v>2022</v>
      </c>
      <c r="C1" s="7">
        <v>2025</v>
      </c>
      <c r="D1" s="7">
        <v>2030</v>
      </c>
      <c r="E1" s="7"/>
      <c r="F1" s="7"/>
      <c r="G1" s="7" t="s">
        <v>38</v>
      </c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</row>
    <row r="2" spans="1:29" x14ac:dyDescent="0.35">
      <c r="A2" s="7" t="s">
        <v>25</v>
      </c>
      <c r="B2" s="5">
        <f>M43</f>
        <v>6.6587932503217151E-2</v>
      </c>
      <c r="C2" s="5">
        <f>AE28</f>
        <v>0.14000000000000001</v>
      </c>
      <c r="D2" s="5">
        <f>AF28</f>
        <v>0.32</v>
      </c>
      <c r="E2" s="5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</row>
    <row r="3" spans="1:29" x14ac:dyDescent="0.35">
      <c r="A3" s="7" t="s">
        <v>26</v>
      </c>
      <c r="B3" s="5">
        <f>M43</f>
        <v>6.6587932503217151E-2</v>
      </c>
      <c r="C3" s="5">
        <f>AL28</f>
        <v>0.18</v>
      </c>
      <c r="D3" s="5">
        <f>AM28</f>
        <v>0.44</v>
      </c>
      <c r="E3" s="5"/>
      <c r="F3" s="5"/>
      <c r="G3" s="5">
        <f>D3-D2</f>
        <v>0.12</v>
      </c>
      <c r="H3" s="7"/>
      <c r="I3" s="7"/>
      <c r="J3" s="7"/>
      <c r="K3" s="8"/>
      <c r="L3" s="8"/>
      <c r="M3" s="8"/>
      <c r="N3" s="8"/>
      <c r="O3" s="7"/>
      <c r="P3" s="7"/>
      <c r="Q3" s="5"/>
      <c r="R3" s="5"/>
      <c r="S3" s="5"/>
      <c r="T3" s="5"/>
      <c r="U3" s="9"/>
      <c r="V3" s="10"/>
      <c r="W3" s="10"/>
      <c r="X3" s="10"/>
      <c r="Y3" s="7"/>
      <c r="Z3" s="7"/>
      <c r="AA3" s="7"/>
      <c r="AB3" s="10"/>
      <c r="AC3" s="7"/>
    </row>
    <row r="4" spans="1:29" x14ac:dyDescent="0.35">
      <c r="A4" s="7" t="s">
        <v>33</v>
      </c>
      <c r="B4" s="5"/>
      <c r="C4" s="5"/>
      <c r="D4" s="14">
        <v>0.48</v>
      </c>
      <c r="E4" s="14"/>
      <c r="F4" s="18">
        <v>2030</v>
      </c>
      <c r="G4" s="5"/>
      <c r="H4" s="7"/>
      <c r="I4" s="7"/>
      <c r="J4" s="7"/>
      <c r="K4" s="8"/>
      <c r="L4" s="8"/>
      <c r="M4" s="8"/>
      <c r="N4" s="8"/>
      <c r="O4" s="7"/>
      <c r="P4" s="7"/>
      <c r="Q4" s="5"/>
      <c r="R4" s="5"/>
      <c r="S4" s="5"/>
      <c r="T4" s="5"/>
      <c r="U4" s="9"/>
      <c r="V4" s="11"/>
      <c r="W4" s="11"/>
      <c r="X4" s="11"/>
      <c r="Y4" s="7"/>
      <c r="Z4" s="7"/>
      <c r="AA4" s="7"/>
      <c r="AB4" s="10"/>
      <c r="AC4" s="7"/>
    </row>
    <row r="5" spans="1:29" x14ac:dyDescent="0.35">
      <c r="A5" s="7" t="s">
        <v>34</v>
      </c>
      <c r="B5" s="5"/>
      <c r="C5" s="5"/>
      <c r="D5" s="14">
        <v>0.67900000000000005</v>
      </c>
      <c r="E5" s="14"/>
      <c r="F5" s="18">
        <f>F4</f>
        <v>2030</v>
      </c>
      <c r="G5" s="5"/>
      <c r="H5" s="7"/>
      <c r="I5" s="7"/>
      <c r="J5" s="7"/>
      <c r="K5" s="8"/>
      <c r="L5" s="8"/>
      <c r="M5" s="8"/>
      <c r="N5" s="8"/>
      <c r="O5" s="7"/>
      <c r="P5" s="7"/>
      <c r="Q5" s="5"/>
      <c r="R5" s="5"/>
      <c r="S5" s="5"/>
      <c r="T5" s="5"/>
      <c r="U5" s="9"/>
      <c r="V5" s="11"/>
      <c r="W5" s="11"/>
      <c r="X5" s="11"/>
      <c r="Y5" s="7"/>
      <c r="Z5" s="7"/>
      <c r="AA5" s="7"/>
      <c r="AB5" s="10"/>
      <c r="AC5" s="7"/>
    </row>
    <row r="6" spans="1:29" x14ac:dyDescent="0.35">
      <c r="A6" s="7" t="s">
        <v>28</v>
      </c>
      <c r="B6" s="5"/>
      <c r="C6" s="5"/>
      <c r="D6" s="14">
        <v>0.43</v>
      </c>
      <c r="E6" s="14"/>
      <c r="F6" s="18">
        <f t="shared" ref="F6:F12" si="0">F5</f>
        <v>2030</v>
      </c>
      <c r="G6" s="5"/>
      <c r="H6" s="7"/>
      <c r="I6" s="7"/>
      <c r="J6" s="7"/>
      <c r="K6" s="8"/>
      <c r="L6" s="8"/>
      <c r="M6" s="8"/>
      <c r="N6" s="8"/>
      <c r="O6" s="7"/>
      <c r="P6" s="7"/>
      <c r="Q6" s="5"/>
      <c r="R6" s="5"/>
      <c r="S6" s="5"/>
      <c r="T6" s="7"/>
      <c r="U6" s="7"/>
      <c r="V6" s="7"/>
      <c r="W6" s="7"/>
      <c r="X6" s="7"/>
      <c r="Y6" s="7"/>
      <c r="Z6" s="7"/>
      <c r="AA6" s="7"/>
      <c r="AB6" s="10"/>
      <c r="AC6" s="7"/>
    </row>
    <row r="7" spans="1:29" x14ac:dyDescent="0.35">
      <c r="A7" s="7" t="s">
        <v>29</v>
      </c>
      <c r="B7" s="5"/>
      <c r="C7" s="5"/>
      <c r="D7" s="14">
        <v>0.48</v>
      </c>
      <c r="E7" s="14"/>
      <c r="F7" s="18">
        <f t="shared" si="0"/>
        <v>2030</v>
      </c>
      <c r="G7" s="5"/>
      <c r="H7" s="7"/>
      <c r="I7" s="7"/>
      <c r="J7" s="7"/>
      <c r="K7" s="8"/>
      <c r="L7" s="8"/>
      <c r="M7" s="8"/>
      <c r="N7" s="8"/>
      <c r="O7" s="7"/>
      <c r="P7" s="7"/>
      <c r="Q7" s="5"/>
      <c r="R7" s="5"/>
      <c r="S7" s="5"/>
      <c r="T7" s="7"/>
      <c r="U7" s="7"/>
      <c r="V7" s="7"/>
      <c r="W7" s="7"/>
      <c r="X7" s="7"/>
      <c r="Y7" s="7"/>
      <c r="Z7" s="7"/>
      <c r="AA7" s="7"/>
      <c r="AB7" s="10"/>
      <c r="AC7" s="7"/>
    </row>
    <row r="8" spans="1:29" x14ac:dyDescent="0.35">
      <c r="A8" s="7" t="s">
        <v>30</v>
      </c>
      <c r="B8" s="5"/>
      <c r="C8" s="5"/>
      <c r="D8" s="14">
        <v>0.61</v>
      </c>
      <c r="E8" s="14"/>
      <c r="F8" s="18">
        <f t="shared" si="0"/>
        <v>2030</v>
      </c>
      <c r="G8" s="5"/>
      <c r="H8" s="7"/>
      <c r="I8" s="7"/>
      <c r="J8" s="7"/>
      <c r="K8" s="8"/>
      <c r="L8" s="8"/>
      <c r="M8" s="8"/>
      <c r="N8" s="8"/>
      <c r="O8" s="7"/>
      <c r="P8" s="7"/>
      <c r="Q8" s="5"/>
      <c r="R8" s="5"/>
      <c r="S8" s="5"/>
      <c r="T8" s="7"/>
      <c r="U8" s="7"/>
      <c r="V8" s="7"/>
      <c r="W8" s="7"/>
      <c r="X8" s="7"/>
      <c r="Y8" s="7"/>
      <c r="Z8" s="7"/>
      <c r="AA8" s="7"/>
      <c r="AB8" s="10"/>
      <c r="AC8" s="7"/>
    </row>
    <row r="9" spans="1:29" x14ac:dyDescent="0.35">
      <c r="A9" s="7" t="s">
        <v>31</v>
      </c>
      <c r="B9" s="5"/>
      <c r="C9" s="5"/>
      <c r="D9" s="14">
        <v>0.19</v>
      </c>
      <c r="E9" s="14"/>
      <c r="F9" s="18">
        <f t="shared" si="0"/>
        <v>2030</v>
      </c>
      <c r="G9" s="5"/>
      <c r="H9" s="7"/>
      <c r="I9" s="7"/>
      <c r="J9" s="7"/>
      <c r="K9" s="8"/>
      <c r="L9" s="8"/>
      <c r="M9" s="8"/>
      <c r="N9" s="8"/>
      <c r="O9" s="7"/>
      <c r="P9" s="7"/>
      <c r="Q9" s="5"/>
      <c r="R9" s="5"/>
      <c r="S9" s="5"/>
      <c r="T9" s="5"/>
      <c r="U9" s="9"/>
      <c r="V9" s="10"/>
      <c r="W9" s="10"/>
      <c r="X9" s="10"/>
      <c r="Y9" s="7"/>
      <c r="Z9" s="7"/>
      <c r="AA9" s="7"/>
      <c r="AB9" s="10"/>
      <c r="AC9" s="7"/>
    </row>
    <row r="10" spans="1:29" x14ac:dyDescent="0.35">
      <c r="A10" s="7" t="s">
        <v>32</v>
      </c>
      <c r="B10" s="5"/>
      <c r="C10" s="5"/>
      <c r="D10" s="14">
        <v>0.56999999999999995</v>
      </c>
      <c r="E10" s="14"/>
      <c r="F10" s="18">
        <f t="shared" si="0"/>
        <v>2030</v>
      </c>
      <c r="G10" s="5"/>
      <c r="H10" s="7"/>
      <c r="I10" s="7"/>
      <c r="J10" s="7"/>
      <c r="K10" s="8"/>
      <c r="L10" s="8"/>
      <c r="M10" s="8"/>
      <c r="N10" s="8"/>
      <c r="O10" s="7"/>
      <c r="P10" s="7"/>
      <c r="Q10" s="5"/>
      <c r="R10" s="5"/>
      <c r="S10" s="5"/>
      <c r="T10" s="5"/>
      <c r="U10" s="9"/>
      <c r="V10" s="10"/>
      <c r="W10" s="10"/>
      <c r="X10" s="10"/>
      <c r="Y10" s="7"/>
      <c r="Z10" s="7"/>
      <c r="AA10" s="7"/>
      <c r="AB10" s="10"/>
      <c r="AC10" s="7"/>
    </row>
    <row r="11" spans="1:29" x14ac:dyDescent="0.35">
      <c r="A11" s="7" t="s">
        <v>35</v>
      </c>
      <c r="B11" s="5"/>
      <c r="C11" s="5"/>
      <c r="D11" s="14">
        <v>0.52</v>
      </c>
      <c r="E11" s="14"/>
      <c r="F11" s="18">
        <f t="shared" si="0"/>
        <v>2030</v>
      </c>
      <c r="G11" s="5"/>
      <c r="H11" s="7"/>
      <c r="I11" s="7"/>
      <c r="J11" s="7"/>
      <c r="K11" s="8"/>
      <c r="L11" s="8"/>
      <c r="M11" s="8"/>
      <c r="N11" s="8"/>
      <c r="O11" s="7"/>
      <c r="P11" s="7"/>
      <c r="Q11" s="5"/>
      <c r="R11" s="5"/>
      <c r="S11" s="5"/>
      <c r="T11" s="5"/>
      <c r="U11" s="9"/>
      <c r="V11" s="12"/>
      <c r="W11" s="12"/>
      <c r="X11" s="12"/>
      <c r="Y11" s="7"/>
      <c r="Z11" s="7"/>
      <c r="AA11" s="7"/>
      <c r="AB11" s="10"/>
      <c r="AC11" s="7"/>
    </row>
    <row r="12" spans="1:29" x14ac:dyDescent="0.35">
      <c r="A12" s="7" t="s">
        <v>52</v>
      </c>
      <c r="B12" s="5"/>
      <c r="C12" s="5"/>
      <c r="D12" s="14">
        <v>6.6000000000000003E-2</v>
      </c>
      <c r="E12" s="14"/>
      <c r="F12" s="18">
        <f t="shared" si="0"/>
        <v>2030</v>
      </c>
      <c r="G12" s="5"/>
      <c r="H12" s="7"/>
      <c r="I12" s="7"/>
      <c r="J12" s="7"/>
      <c r="K12" s="8"/>
      <c r="L12" s="8"/>
      <c r="M12" s="8"/>
      <c r="N12" s="8"/>
      <c r="O12" s="7"/>
      <c r="P12" s="7"/>
      <c r="Q12" s="5"/>
      <c r="R12" s="5"/>
      <c r="S12" s="5"/>
      <c r="T12" s="5"/>
      <c r="U12" s="9"/>
      <c r="V12" s="12"/>
      <c r="W12" s="12"/>
      <c r="X12" s="12"/>
      <c r="Y12" s="7"/>
      <c r="Z12" s="7"/>
      <c r="AA12" s="7"/>
      <c r="AB12" s="7"/>
      <c r="AC12" s="7"/>
    </row>
    <row r="13" spans="1:29" x14ac:dyDescent="0.35">
      <c r="A13" s="7" t="s">
        <v>56</v>
      </c>
      <c r="B13" s="5"/>
      <c r="C13" s="5"/>
      <c r="D13" s="14">
        <v>0.7</v>
      </c>
      <c r="E13" s="14"/>
      <c r="F13" s="18">
        <v>2030</v>
      </c>
      <c r="G13" s="7"/>
      <c r="H13" s="7"/>
      <c r="I13" s="7"/>
      <c r="J13" s="7"/>
      <c r="K13" s="7"/>
      <c r="L13" s="7"/>
      <c r="M13" s="7"/>
      <c r="N13" s="7"/>
      <c r="O13" s="7"/>
      <c r="P13" s="8"/>
      <c r="Q13" s="13"/>
      <c r="R13" s="13"/>
      <c r="S13" s="13"/>
      <c r="T13" s="7"/>
      <c r="U13" s="7"/>
      <c r="V13" s="7"/>
      <c r="W13" s="7"/>
      <c r="X13" s="7"/>
      <c r="Y13" s="7"/>
      <c r="Z13" s="7"/>
      <c r="AA13" s="7"/>
      <c r="AB13" s="7"/>
      <c r="AC13" s="7"/>
    </row>
    <row r="14" spans="1:29" x14ac:dyDescent="0.35">
      <c r="A14" s="7"/>
      <c r="B14" s="5"/>
      <c r="C14" s="5"/>
      <c r="D14" s="14"/>
      <c r="E14" s="14"/>
      <c r="F14" s="7"/>
      <c r="G14" s="7"/>
      <c r="H14" s="7"/>
      <c r="I14" s="7"/>
      <c r="J14" s="7"/>
      <c r="K14" s="7"/>
      <c r="L14" s="7"/>
      <c r="M14" s="7"/>
      <c r="N14" s="7"/>
      <c r="O14" s="7"/>
      <c r="P14" s="8"/>
      <c r="Q14" s="13"/>
      <c r="R14" s="13"/>
      <c r="S14" s="13"/>
      <c r="T14" s="7"/>
      <c r="U14" s="7"/>
      <c r="V14" s="7"/>
      <c r="W14" s="7"/>
      <c r="X14" s="7"/>
      <c r="Y14" s="7"/>
      <c r="Z14" s="7"/>
      <c r="AA14" s="7"/>
      <c r="AB14" s="7"/>
      <c r="AC14" s="7"/>
    </row>
    <row r="15" spans="1:29" x14ac:dyDescent="0.35">
      <c r="A15" s="7" t="s">
        <v>36</v>
      </c>
      <c r="B15" s="5"/>
      <c r="C15" s="5"/>
      <c r="D15" s="14"/>
      <c r="E15" s="14"/>
      <c r="F15" s="7"/>
      <c r="G15" s="7"/>
      <c r="H15" s="7"/>
      <c r="I15" s="7"/>
      <c r="J15" s="7"/>
      <c r="K15" s="7"/>
      <c r="L15" s="7"/>
      <c r="M15" s="7"/>
      <c r="N15" s="7"/>
      <c r="O15" s="7"/>
      <c r="P15" s="8"/>
      <c r="Q15" s="13"/>
      <c r="R15" s="13"/>
      <c r="S15" s="13"/>
      <c r="T15" s="7"/>
      <c r="U15" s="7"/>
      <c r="V15" s="7"/>
      <c r="W15" s="7"/>
      <c r="X15" s="7"/>
      <c r="Y15" s="7"/>
      <c r="Z15" s="7"/>
      <c r="AA15" s="7"/>
      <c r="AB15" s="7"/>
      <c r="AC15" s="7"/>
    </row>
    <row r="16" spans="1:29" x14ac:dyDescent="0.35">
      <c r="A16" s="7"/>
      <c r="B16" s="5"/>
      <c r="C16" s="5"/>
      <c r="D16" s="5"/>
      <c r="E16" s="5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</row>
    <row r="21" spans="30:41" x14ac:dyDescent="0.35">
      <c r="AD21" t="s">
        <v>37</v>
      </c>
    </row>
    <row r="23" spans="30:41" x14ac:dyDescent="0.35">
      <c r="AD23" t="s">
        <v>21</v>
      </c>
      <c r="AK23" t="s">
        <v>16</v>
      </c>
    </row>
    <row r="24" spans="30:41" x14ac:dyDescent="0.35">
      <c r="AE24">
        <v>2025</v>
      </c>
      <c r="AF24">
        <v>2030</v>
      </c>
      <c r="AG24">
        <v>2035</v>
      </c>
      <c r="AH24">
        <v>2040</v>
      </c>
      <c r="AL24">
        <v>2025</v>
      </c>
      <c r="AM24">
        <v>2030</v>
      </c>
      <c r="AN24">
        <v>2035</v>
      </c>
      <c r="AO24">
        <v>2040</v>
      </c>
    </row>
    <row r="25" spans="30:41" x14ac:dyDescent="0.35">
      <c r="AD25" t="s">
        <v>22</v>
      </c>
      <c r="AE25" s="2">
        <v>0.87</v>
      </c>
      <c r="AF25" s="2">
        <v>0.67</v>
      </c>
      <c r="AG25" s="2">
        <v>0.54</v>
      </c>
      <c r="AH25" s="2">
        <v>0.44</v>
      </c>
      <c r="AK25" t="s">
        <v>22</v>
      </c>
      <c r="AL25" s="2">
        <v>0.82</v>
      </c>
      <c r="AM25" s="2">
        <v>0.56000000000000005</v>
      </c>
      <c r="AN25" s="2">
        <v>0.47</v>
      </c>
      <c r="AO25" s="2">
        <v>0.41</v>
      </c>
    </row>
    <row r="26" spans="30:41" x14ac:dyDescent="0.35">
      <c r="AD26" t="s">
        <v>23</v>
      </c>
      <c r="AE26" s="2">
        <v>0.1</v>
      </c>
      <c r="AF26" s="2">
        <v>0.23</v>
      </c>
      <c r="AG26" s="2">
        <v>0.3</v>
      </c>
      <c r="AH26" s="2">
        <v>0.31</v>
      </c>
      <c r="AK26" t="s">
        <v>23</v>
      </c>
      <c r="AL26" s="2">
        <v>0.13</v>
      </c>
      <c r="AM26" s="2">
        <v>0.32</v>
      </c>
      <c r="AN26" s="2">
        <v>0.35</v>
      </c>
      <c r="AO26" s="2">
        <v>0.28999999999999998</v>
      </c>
    </row>
    <row r="27" spans="30:41" x14ac:dyDescent="0.35">
      <c r="AD27" t="s">
        <v>24</v>
      </c>
      <c r="AE27" s="2">
        <v>0.04</v>
      </c>
      <c r="AF27" s="2">
        <v>0.09</v>
      </c>
      <c r="AG27" s="2">
        <v>0.16</v>
      </c>
      <c r="AH27" s="2">
        <v>0.25</v>
      </c>
      <c r="AK27" t="s">
        <v>24</v>
      </c>
      <c r="AL27" s="2">
        <v>0.05</v>
      </c>
      <c r="AM27" s="2">
        <v>0.12</v>
      </c>
      <c r="AN27" s="2">
        <v>0.19</v>
      </c>
      <c r="AO27" s="2">
        <v>0.3</v>
      </c>
    </row>
    <row r="28" spans="30:41" x14ac:dyDescent="0.35">
      <c r="AE28" s="2">
        <f>SUM(AE26:AE27)</f>
        <v>0.14000000000000001</v>
      </c>
      <c r="AF28" s="2">
        <f>SUM(AF26:AF27)</f>
        <v>0.32</v>
      </c>
      <c r="AG28" s="2">
        <f>SUM(AG26:AG27)</f>
        <v>0.45999999999999996</v>
      </c>
      <c r="AH28" s="2">
        <f>SUM(AH26:AH27)</f>
        <v>0.56000000000000005</v>
      </c>
      <c r="AL28" s="2">
        <f>SUM(AL26:AL27)</f>
        <v>0.18</v>
      </c>
      <c r="AM28" s="21">
        <f t="shared" ref="AM28:AO28" si="1">SUM(AM26:AM27)</f>
        <v>0.44</v>
      </c>
      <c r="AN28" s="2">
        <f t="shared" si="1"/>
        <v>0.54</v>
      </c>
      <c r="AO28" s="2">
        <f t="shared" si="1"/>
        <v>0.59</v>
      </c>
    </row>
    <row r="29" spans="30:41" x14ac:dyDescent="0.35">
      <c r="AK29" t="s">
        <v>27</v>
      </c>
      <c r="AL29" s="6">
        <f>AE28/AL28</f>
        <v>0.7777777777777779</v>
      </c>
      <c r="AM29" s="15">
        <f t="shared" ref="AM29" si="2">AF28/AM28</f>
        <v>0.72727272727272729</v>
      </c>
      <c r="AN29" s="6"/>
      <c r="AO29" s="6"/>
    </row>
    <row r="31" spans="30:41" x14ac:dyDescent="0.35">
      <c r="AK31" t="s">
        <v>54</v>
      </c>
    </row>
    <row r="32" spans="30:41" x14ac:dyDescent="0.35">
      <c r="AL32">
        <v>2025</v>
      </c>
      <c r="AM32">
        <v>2030</v>
      </c>
      <c r="AN32">
        <v>2035</v>
      </c>
      <c r="AO32">
        <v>2040</v>
      </c>
    </row>
    <row r="33" spans="1:41" x14ac:dyDescent="0.35">
      <c r="AK33" t="s">
        <v>22</v>
      </c>
      <c r="AL33" s="2">
        <v>0.87</v>
      </c>
      <c r="AM33" s="2">
        <v>0.67</v>
      </c>
      <c r="AN33" s="2">
        <v>0.56999999999999995</v>
      </c>
      <c r="AO33" s="2">
        <v>0.48</v>
      </c>
    </row>
    <row r="34" spans="1:41" x14ac:dyDescent="0.35">
      <c r="AK34" t="s">
        <v>23</v>
      </c>
      <c r="AL34" s="2">
        <v>0.09</v>
      </c>
      <c r="AM34" s="2">
        <v>0.24</v>
      </c>
      <c r="AN34" s="2">
        <v>0.24</v>
      </c>
      <c r="AO34" s="2">
        <v>0.23</v>
      </c>
    </row>
    <row r="35" spans="1:41" x14ac:dyDescent="0.35">
      <c r="AK35" t="s">
        <v>24</v>
      </c>
      <c r="AL35" s="2">
        <v>0.04</v>
      </c>
      <c r="AM35" s="2">
        <v>0.09</v>
      </c>
      <c r="AN35" s="2">
        <v>0.19</v>
      </c>
      <c r="AO35" s="2">
        <v>0.28999999999999998</v>
      </c>
    </row>
    <row r="36" spans="1:41" x14ac:dyDescent="0.35">
      <c r="AL36" s="2">
        <f>SUM(AL34:AL35)</f>
        <v>0.13</v>
      </c>
      <c r="AM36" s="21">
        <f t="shared" ref="AM36:AO36" si="3">SUM(AM34:AM35)</f>
        <v>0.32999999999999996</v>
      </c>
      <c r="AN36" s="2">
        <f t="shared" si="3"/>
        <v>0.43</v>
      </c>
      <c r="AO36" s="2">
        <f t="shared" si="3"/>
        <v>0.52</v>
      </c>
    </row>
    <row r="38" spans="1:41" x14ac:dyDescent="0.35">
      <c r="AK38" t="s">
        <v>55</v>
      </c>
    </row>
    <row r="39" spans="1:41" x14ac:dyDescent="0.35">
      <c r="AL39">
        <v>2025</v>
      </c>
      <c r="AM39">
        <v>2030</v>
      </c>
      <c r="AN39">
        <v>2035</v>
      </c>
      <c r="AO39">
        <v>2040</v>
      </c>
    </row>
    <row r="40" spans="1:41" x14ac:dyDescent="0.35">
      <c r="AK40" t="s">
        <v>22</v>
      </c>
      <c r="AL40" s="2">
        <v>0.67</v>
      </c>
      <c r="AM40" s="2">
        <v>0.39</v>
      </c>
      <c r="AN40" s="2">
        <v>0.24</v>
      </c>
      <c r="AO40" s="2">
        <v>0.14000000000000001</v>
      </c>
    </row>
    <row r="41" spans="1:41" ht="15.5" x14ac:dyDescent="0.35">
      <c r="A41" s="1" t="s">
        <v>15</v>
      </c>
      <c r="AK41" t="s">
        <v>23</v>
      </c>
      <c r="AL41" s="2">
        <v>0.12</v>
      </c>
      <c r="AM41" s="2">
        <v>0.22</v>
      </c>
      <c r="AN41" s="2">
        <v>0.27</v>
      </c>
      <c r="AO41" s="2">
        <v>0.27</v>
      </c>
    </row>
    <row r="42" spans="1:41" x14ac:dyDescent="0.35">
      <c r="A42">
        <v>2010</v>
      </c>
      <c r="B42">
        <v>2011</v>
      </c>
      <c r="C42">
        <v>2012</v>
      </c>
      <c r="D42">
        <v>2013</v>
      </c>
      <c r="E42">
        <v>2014</v>
      </c>
      <c r="F42">
        <v>2015</v>
      </c>
      <c r="G42">
        <v>2016</v>
      </c>
      <c r="H42">
        <v>2017</v>
      </c>
      <c r="I42">
        <v>2018</v>
      </c>
      <c r="J42">
        <v>2019</v>
      </c>
      <c r="K42">
        <v>2020</v>
      </c>
      <c r="L42">
        <v>2021</v>
      </c>
      <c r="M42">
        <v>2022</v>
      </c>
      <c r="N42">
        <v>2023</v>
      </c>
      <c r="O42">
        <v>2024</v>
      </c>
      <c r="P42">
        <v>2025</v>
      </c>
      <c r="Q42">
        <v>2026</v>
      </c>
      <c r="R42">
        <v>2027</v>
      </c>
      <c r="S42">
        <v>2028</v>
      </c>
      <c r="T42">
        <v>2029</v>
      </c>
      <c r="U42">
        <v>2030</v>
      </c>
      <c r="AK42" t="s">
        <v>24</v>
      </c>
      <c r="AL42" s="2">
        <v>0.21</v>
      </c>
      <c r="AM42" s="2">
        <v>0.38</v>
      </c>
      <c r="AN42" s="2">
        <v>0.49</v>
      </c>
      <c r="AO42" s="2">
        <v>0.59</v>
      </c>
    </row>
    <row r="43" spans="1:41" x14ac:dyDescent="0.35">
      <c r="A43">
        <v>1.1337923817336501E-4</v>
      </c>
      <c r="B43">
        <v>1.6894596815109201E-3</v>
      </c>
      <c r="C43">
        <v>4.0653264522552404E-3</v>
      </c>
      <c r="D43">
        <v>7.3698997497558504E-3</v>
      </c>
      <c r="E43">
        <v>8.91074538230896E-3</v>
      </c>
      <c r="F43">
        <v>7.8489524126052809E-3</v>
      </c>
      <c r="G43">
        <v>1.0197726488113401E-2</v>
      </c>
      <c r="H43">
        <v>1.1617519855499201E-2</v>
      </c>
      <c r="I43">
        <v>1.9734462499618501E-2</v>
      </c>
      <c r="J43">
        <v>2.06546068191528E-2</v>
      </c>
      <c r="K43">
        <v>2.2070338726043703E-2</v>
      </c>
      <c r="L43">
        <v>4.5612578392028799E-2</v>
      </c>
      <c r="M43">
        <f>'2022'!C20</f>
        <v>6.6587932503217151E-2</v>
      </c>
      <c r="AL43" s="2">
        <f>SUM(AL41:AL42)</f>
        <v>0.32999999999999996</v>
      </c>
      <c r="AM43" s="21">
        <f t="shared" ref="AM43" si="4">SUM(AM41:AM42)</f>
        <v>0.6</v>
      </c>
      <c r="AN43" s="2">
        <f t="shared" ref="AN43" si="5">SUM(AN41:AN42)</f>
        <v>0.76</v>
      </c>
      <c r="AO43" s="2">
        <f t="shared" ref="AO43" si="6">SUM(AO41:AO42)</f>
        <v>0.86</v>
      </c>
    </row>
    <row r="45" spans="1:41" x14ac:dyDescent="0.35">
      <c r="A45" t="s">
        <v>17</v>
      </c>
      <c r="B45">
        <v>0.5</v>
      </c>
      <c r="C45">
        <v>0.5</v>
      </c>
    </row>
  </sheetData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3DA98-0E94-494A-822D-559BCA8013EA}">
  <dimension ref="A1:C22"/>
  <sheetViews>
    <sheetView zoomScale="91" workbookViewId="0">
      <selection activeCell="C20" sqref="C20"/>
    </sheetView>
  </sheetViews>
  <sheetFormatPr defaultRowHeight="14.5" x14ac:dyDescent="0.35"/>
  <sheetData>
    <row r="1" spans="1:3" x14ac:dyDescent="0.35">
      <c r="A1" t="s">
        <v>0</v>
      </c>
    </row>
    <row r="2" spans="1:3" x14ac:dyDescent="0.35">
      <c r="B2" t="s">
        <v>1</v>
      </c>
      <c r="C2" t="s">
        <v>2</v>
      </c>
    </row>
    <row r="3" spans="1:3" x14ac:dyDescent="0.35">
      <c r="A3" t="s">
        <v>3</v>
      </c>
      <c r="B3">
        <v>15.048999999999999</v>
      </c>
      <c r="C3">
        <f>B3/12</f>
        <v>1.2540833333333332</v>
      </c>
    </row>
    <row r="4" spans="1:3" x14ac:dyDescent="0.35">
      <c r="A4" t="s">
        <v>4</v>
      </c>
      <c r="B4">
        <v>13.977</v>
      </c>
      <c r="C4">
        <f t="shared" ref="C4:C14" si="0">B4/12</f>
        <v>1.16475</v>
      </c>
    </row>
    <row r="5" spans="1:3" x14ac:dyDescent="0.35">
      <c r="A5" t="s">
        <v>5</v>
      </c>
      <c r="B5">
        <v>13.413</v>
      </c>
      <c r="C5">
        <f t="shared" si="0"/>
        <v>1.11775</v>
      </c>
    </row>
    <row r="6" spans="1:3" x14ac:dyDescent="0.35">
      <c r="A6" t="s">
        <v>6</v>
      </c>
      <c r="B6">
        <v>14.513999999999999</v>
      </c>
      <c r="C6">
        <f t="shared" si="0"/>
        <v>1.2095</v>
      </c>
    </row>
    <row r="7" spans="1:3" x14ac:dyDescent="0.35">
      <c r="A7" t="s">
        <v>7</v>
      </c>
      <c r="B7">
        <v>12.766</v>
      </c>
      <c r="C7">
        <f t="shared" si="0"/>
        <v>1.0638333333333334</v>
      </c>
    </row>
    <row r="8" spans="1:3" x14ac:dyDescent="0.35">
      <c r="A8" t="s">
        <v>8</v>
      </c>
      <c r="B8">
        <v>13.015000000000001</v>
      </c>
      <c r="C8">
        <f t="shared" si="0"/>
        <v>1.0845833333333335</v>
      </c>
    </row>
    <row r="9" spans="1:3" x14ac:dyDescent="0.35">
      <c r="A9" t="s">
        <v>9</v>
      </c>
      <c r="B9">
        <v>13.332000000000001</v>
      </c>
      <c r="C9">
        <f t="shared" si="0"/>
        <v>1.111</v>
      </c>
    </row>
    <row r="10" spans="1:3" x14ac:dyDescent="0.35">
      <c r="A10" t="s">
        <v>10</v>
      </c>
      <c r="B10">
        <v>13.180999999999999</v>
      </c>
      <c r="C10">
        <f t="shared" si="0"/>
        <v>1.0984166666666666</v>
      </c>
    </row>
    <row r="11" spans="1:3" x14ac:dyDescent="0.35">
      <c r="A11" t="s">
        <v>18</v>
      </c>
      <c r="B11" s="4">
        <v>13.632999999999999</v>
      </c>
      <c r="C11">
        <f t="shared" si="0"/>
        <v>1.1360833333333333</v>
      </c>
    </row>
    <row r="12" spans="1:3" x14ac:dyDescent="0.35">
      <c r="A12" t="s">
        <v>19</v>
      </c>
      <c r="B12" s="4">
        <v>15.121</v>
      </c>
      <c r="C12">
        <f t="shared" si="0"/>
        <v>1.2600833333333334</v>
      </c>
    </row>
    <row r="13" spans="1:3" x14ac:dyDescent="0.35">
      <c r="A13" t="s">
        <v>20</v>
      </c>
      <c r="B13" s="4">
        <v>14.144</v>
      </c>
      <c r="C13">
        <f t="shared" si="0"/>
        <v>1.1786666666666668</v>
      </c>
    </row>
    <row r="14" spans="1:3" x14ac:dyDescent="0.35">
      <c r="A14" t="s">
        <v>53</v>
      </c>
      <c r="B14" s="4">
        <v>13.374000000000001</v>
      </c>
      <c r="C14">
        <f t="shared" si="0"/>
        <v>1.1145</v>
      </c>
    </row>
    <row r="15" spans="1:3" x14ac:dyDescent="0.35">
      <c r="C15">
        <f>SUM(C3:C14)</f>
        <v>13.79325</v>
      </c>
    </row>
    <row r="17" spans="1:3" x14ac:dyDescent="0.35">
      <c r="A17" t="s">
        <v>11</v>
      </c>
    </row>
    <row r="19" spans="1:3" x14ac:dyDescent="0.35">
      <c r="A19" t="s">
        <v>12</v>
      </c>
      <c r="C19" s="3">
        <v>918464</v>
      </c>
    </row>
    <row r="20" spans="1:3" x14ac:dyDescent="0.35">
      <c r="A20" t="s">
        <v>13</v>
      </c>
      <c r="C20">
        <f>C19/(C15*1000000)</f>
        <v>6.6587932503217151E-2</v>
      </c>
    </row>
    <row r="22" spans="1:3" x14ac:dyDescent="0.35">
      <c r="A22" t="s">
        <v>14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66155-7DA0-462F-8A13-F83360048775}">
  <dimension ref="A1:P12"/>
  <sheetViews>
    <sheetView zoomScale="85" zoomScaleNormal="85" workbookViewId="0">
      <selection activeCell="F13" sqref="F13"/>
    </sheetView>
  </sheetViews>
  <sheetFormatPr defaultRowHeight="14.5" x14ac:dyDescent="0.35"/>
  <cols>
    <col min="3" max="3" width="10.54296875" bestFit="1" customWidth="1"/>
  </cols>
  <sheetData>
    <row r="1" spans="1:16" x14ac:dyDescent="0.35">
      <c r="A1" t="s">
        <v>41</v>
      </c>
      <c r="K1" t="s">
        <v>39</v>
      </c>
    </row>
    <row r="2" spans="1:16" x14ac:dyDescent="0.35">
      <c r="L2">
        <v>2020</v>
      </c>
      <c r="M2">
        <v>2025</v>
      </c>
      <c r="N2">
        <v>2030</v>
      </c>
      <c r="O2">
        <v>2035</v>
      </c>
      <c r="P2">
        <v>2040</v>
      </c>
    </row>
    <row r="3" spans="1:16" x14ac:dyDescent="0.35">
      <c r="A3" t="s">
        <v>42</v>
      </c>
      <c r="K3" t="s">
        <v>22</v>
      </c>
      <c r="L3">
        <v>64.8</v>
      </c>
      <c r="M3">
        <v>63.9</v>
      </c>
      <c r="N3">
        <v>49.4</v>
      </c>
      <c r="O3">
        <v>38.6</v>
      </c>
      <c r="P3">
        <v>36.700000000000003</v>
      </c>
    </row>
    <row r="4" spans="1:16" x14ac:dyDescent="0.35">
      <c r="A4" t="s">
        <v>43</v>
      </c>
      <c r="B4" t="s">
        <v>44</v>
      </c>
      <c r="C4" s="17">
        <f>1303</f>
        <v>1303</v>
      </c>
      <c r="D4" t="s">
        <v>48</v>
      </c>
      <c r="K4" t="s">
        <v>23</v>
      </c>
      <c r="L4">
        <v>0.6</v>
      </c>
      <c r="M4">
        <v>9.9</v>
      </c>
      <c r="N4">
        <v>28.2</v>
      </c>
      <c r="O4">
        <v>28.7</v>
      </c>
      <c r="P4">
        <v>25.9</v>
      </c>
    </row>
    <row r="5" spans="1:16" x14ac:dyDescent="0.35">
      <c r="A5" t="s">
        <v>47</v>
      </c>
      <c r="C5" s="17">
        <v>7500</v>
      </c>
      <c r="D5" t="s">
        <v>49</v>
      </c>
      <c r="K5" t="s">
        <v>24</v>
      </c>
      <c r="L5">
        <v>0.5</v>
      </c>
      <c r="M5">
        <v>3.8</v>
      </c>
      <c r="N5">
        <v>10.9</v>
      </c>
      <c r="O5">
        <v>15.4</v>
      </c>
      <c r="P5">
        <v>26.5</v>
      </c>
    </row>
    <row r="6" spans="1:16" x14ac:dyDescent="0.35">
      <c r="A6" t="s">
        <v>46</v>
      </c>
      <c r="C6" s="16">
        <v>1</v>
      </c>
      <c r="L6">
        <f>SUM(L3:L5)</f>
        <v>65.899999999999991</v>
      </c>
      <c r="M6">
        <f t="shared" ref="M6:P6" si="0">SUM(M3:M5)</f>
        <v>77.599999999999994</v>
      </c>
      <c r="N6">
        <f t="shared" si="0"/>
        <v>88.5</v>
      </c>
      <c r="O6">
        <f t="shared" si="0"/>
        <v>82.7</v>
      </c>
      <c r="P6">
        <f t="shared" si="0"/>
        <v>89.1</v>
      </c>
    </row>
    <row r="7" spans="1:16" x14ac:dyDescent="0.35">
      <c r="A7" t="s">
        <v>45</v>
      </c>
      <c r="C7" s="20">
        <f>C4/(C6*N8*C5)</f>
        <v>9.8154425612052738E-3</v>
      </c>
    </row>
    <row r="8" spans="1:16" x14ac:dyDescent="0.35">
      <c r="K8" t="s">
        <v>40</v>
      </c>
      <c r="L8">
        <f>L6/5</f>
        <v>13.179999999999998</v>
      </c>
      <c r="M8">
        <f t="shared" ref="M8:P8" si="1">M6/5</f>
        <v>15.52</v>
      </c>
      <c r="N8">
        <f t="shared" si="1"/>
        <v>17.7</v>
      </c>
      <c r="O8">
        <f t="shared" si="1"/>
        <v>16.54</v>
      </c>
      <c r="P8">
        <f t="shared" si="1"/>
        <v>17.82</v>
      </c>
    </row>
    <row r="9" spans="1:16" x14ac:dyDescent="0.35">
      <c r="A9" s="19" t="s">
        <v>50</v>
      </c>
    </row>
    <row r="10" spans="1:16" x14ac:dyDescent="0.35">
      <c r="A10" t="s">
        <v>40</v>
      </c>
      <c r="B10">
        <v>12</v>
      </c>
      <c r="C10" t="s">
        <v>48</v>
      </c>
    </row>
    <row r="11" spans="1:16" x14ac:dyDescent="0.35">
      <c r="A11" t="s">
        <v>51</v>
      </c>
      <c r="B11" s="16">
        <v>0.25</v>
      </c>
    </row>
    <row r="12" spans="1:16" x14ac:dyDescent="0.35">
      <c r="A12" t="s">
        <v>45</v>
      </c>
      <c r="B12" s="2">
        <f>C4/(B10*B11*C5)</f>
        <v>5.7911111111111108E-2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IRA</vt:lpstr>
      <vt:lpstr>2022</vt:lpstr>
      <vt:lpstr>CBO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Bistline, John</cp:lastModifiedBy>
  <dcterms:created xsi:type="dcterms:W3CDTF">2015-06-05T18:17:20Z</dcterms:created>
  <dcterms:modified xsi:type="dcterms:W3CDTF">2023-03-29T18:19:14Z</dcterms:modified>
</cp:coreProperties>
</file>